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ocuments\Tennis\Regnskab\"/>
    </mc:Choice>
  </mc:AlternateContent>
  <bookViews>
    <workbookView xWindow="0" yWindow="0" windowWidth="20490" windowHeight="7755"/>
  </bookViews>
  <sheets>
    <sheet name="Resultatopgørelse" sheetId="1" r:id="rId1"/>
    <sheet name="Balance" sheetId="2" r:id="rId2"/>
    <sheet name="Forside" sheetId="5" r:id="rId3"/>
  </sheets>
  <calcPr calcId="152511"/>
</workbook>
</file>

<file path=xl/calcChain.xml><?xml version="1.0" encoding="utf-8"?>
<calcChain xmlns="http://schemas.openxmlformats.org/spreadsheetml/2006/main">
  <c r="B16" i="1" l="1"/>
  <c r="C94" i="1" l="1"/>
  <c r="B94" i="1"/>
  <c r="C91" i="1"/>
  <c r="C85" i="1"/>
  <c r="C81" i="1"/>
  <c r="C76" i="1"/>
  <c r="C70" i="1"/>
  <c r="C56" i="1"/>
  <c r="C51" i="1"/>
  <c r="C46" i="1"/>
  <c r="C31" i="1"/>
  <c r="C26" i="1"/>
  <c r="C21" i="1"/>
  <c r="C17" i="1"/>
  <c r="C13" i="1"/>
  <c r="C34" i="1" s="1"/>
  <c r="C97" i="1" l="1"/>
  <c r="D91" i="1"/>
  <c r="D85" i="1"/>
  <c r="D81" i="1"/>
  <c r="D76" i="1"/>
  <c r="D70" i="1"/>
  <c r="D51" i="1"/>
  <c r="D56" i="1"/>
  <c r="D46" i="1"/>
  <c r="D31" i="1"/>
  <c r="D26" i="1"/>
  <c r="D21" i="1"/>
  <c r="D17" i="1"/>
  <c r="D13" i="1"/>
  <c r="B21" i="2"/>
  <c r="B11" i="2"/>
  <c r="B91" i="1"/>
  <c r="B85" i="1"/>
  <c r="B81" i="1"/>
  <c r="B76" i="1"/>
  <c r="B70" i="1"/>
  <c r="B56" i="1"/>
  <c r="B51" i="1"/>
  <c r="B46" i="1"/>
  <c r="B31" i="1"/>
  <c r="B26" i="1"/>
  <c r="B21" i="1"/>
  <c r="B17" i="1"/>
  <c r="B13" i="1"/>
  <c r="B23" i="2" l="1"/>
  <c r="D94" i="1"/>
  <c r="D34" i="1"/>
  <c r="B34" i="1"/>
  <c r="D97" i="1" l="1"/>
  <c r="B97" i="1"/>
  <c r="E9" i="2" s="1"/>
  <c r="E10" i="2" s="1"/>
  <c r="E23" i="2" s="1"/>
</calcChain>
</file>

<file path=xl/sharedStrings.xml><?xml version="1.0" encoding="utf-8"?>
<sst xmlns="http://schemas.openxmlformats.org/spreadsheetml/2006/main" count="116" uniqueCount="113">
  <si>
    <t>Årets resultat</t>
  </si>
  <si>
    <t>HADERSLEV TENNIS KLUB</t>
  </si>
  <si>
    <r>
      <t>INDTÆGTER</t>
    </r>
    <r>
      <rPr>
        <sz val="11"/>
        <color rgb="FF000000"/>
        <rFont val="Arial"/>
        <family val="2"/>
      </rPr>
      <t xml:space="preserve"> </t>
    </r>
  </si>
  <si>
    <t>KONTINGENTER</t>
  </si>
  <si>
    <t xml:space="preserve">Sommerkontingent </t>
  </si>
  <si>
    <t xml:space="preserve">Vinterkontingent </t>
  </si>
  <si>
    <t xml:space="preserve">Træningsgebyrer </t>
  </si>
  <si>
    <t xml:space="preserve">Gæster </t>
  </si>
  <si>
    <t xml:space="preserve">Egne stævner </t>
  </si>
  <si>
    <t xml:space="preserve">Tennisskole indtægt </t>
  </si>
  <si>
    <t xml:space="preserve">Kontingenter total </t>
  </si>
  <si>
    <r>
      <t>TILSKUD</t>
    </r>
    <r>
      <rPr>
        <sz val="11"/>
        <color rgb="FF000000"/>
        <rFont val="Arial"/>
        <family val="2"/>
      </rPr>
      <t xml:space="preserve"> </t>
    </r>
  </si>
  <si>
    <t xml:space="preserve">Tilskud fra kommunen </t>
  </si>
  <si>
    <t xml:space="preserve">Tilskud total </t>
  </si>
  <si>
    <r>
      <t>LEJEINDTÆGTER</t>
    </r>
    <r>
      <rPr>
        <sz val="11"/>
        <color rgb="FF000000"/>
        <rFont val="Arial"/>
        <family val="2"/>
      </rPr>
      <t xml:space="preserve"> </t>
    </r>
  </si>
  <si>
    <t xml:space="preserve">Udlejning af klublokale </t>
  </si>
  <si>
    <t xml:space="preserve">Lejeindtægter total </t>
  </si>
  <si>
    <t xml:space="preserve">Automat </t>
  </si>
  <si>
    <r>
      <t>SPONSORINDTÆGTER</t>
    </r>
    <r>
      <rPr>
        <sz val="11"/>
        <color theme="1"/>
        <rFont val="Arial"/>
        <family val="2"/>
      </rPr>
      <t xml:space="preserve"> </t>
    </r>
  </si>
  <si>
    <t xml:space="preserve">Sponsorer ude </t>
  </si>
  <si>
    <t xml:space="preserve">Sponsorer inde </t>
  </si>
  <si>
    <t xml:space="preserve">Sponsorindtægter total </t>
  </si>
  <si>
    <r>
      <t>ØVRIGE INDTÆGTER</t>
    </r>
    <r>
      <rPr>
        <sz val="11"/>
        <color theme="1"/>
        <rFont val="Arial"/>
        <family val="2"/>
      </rPr>
      <t xml:space="preserve"> </t>
    </r>
  </si>
  <si>
    <t xml:space="preserve">Rengøring for udlejer </t>
  </si>
  <si>
    <t xml:space="preserve">Diverse </t>
  </si>
  <si>
    <t>Øvrige indtægter total</t>
  </si>
  <si>
    <t>Indtægter i alt</t>
  </si>
  <si>
    <r>
      <t>UDGIFTER</t>
    </r>
    <r>
      <rPr>
        <sz val="11"/>
        <color theme="1"/>
        <rFont val="Arial"/>
        <family val="2"/>
      </rPr>
      <t xml:space="preserve"> </t>
    </r>
  </si>
  <si>
    <t>HALLEJE</t>
  </si>
  <si>
    <t xml:space="preserve">Halleje </t>
  </si>
  <si>
    <t xml:space="preserve">Udgifter ejendom total </t>
  </si>
  <si>
    <r>
      <t>UDGIFTER UDVALG</t>
    </r>
    <r>
      <rPr>
        <sz val="11"/>
        <color theme="1"/>
        <rFont val="Arial"/>
        <family val="2"/>
      </rPr>
      <t xml:space="preserve"> </t>
    </r>
  </si>
  <si>
    <t xml:space="preserve">Generalforsamling </t>
  </si>
  <si>
    <t xml:space="preserve">Bestyrelse </t>
  </si>
  <si>
    <t xml:space="preserve">Udgifter udvalg total </t>
  </si>
  <si>
    <r>
      <t>UDGIFTER TIL PERSONALE</t>
    </r>
    <r>
      <rPr>
        <sz val="11"/>
        <color theme="1"/>
        <rFont val="Arial"/>
        <family val="2"/>
      </rPr>
      <t xml:space="preserve"> </t>
    </r>
  </si>
  <si>
    <t xml:space="preserve">Lønninger tennistræning </t>
  </si>
  <si>
    <t xml:space="preserve">Lønninger rengøring </t>
  </si>
  <si>
    <t xml:space="preserve">Lønninger total </t>
  </si>
  <si>
    <r>
      <t>ADMINISTRATION</t>
    </r>
    <r>
      <rPr>
        <sz val="11"/>
        <color theme="1"/>
        <rFont val="Arial"/>
        <family val="2"/>
      </rPr>
      <t xml:space="preserve"> </t>
    </r>
  </si>
  <si>
    <t xml:space="preserve">Kontorartikler </t>
  </si>
  <si>
    <t xml:space="preserve">Rengøringsartikler </t>
  </si>
  <si>
    <t>Tab på debitorer</t>
  </si>
  <si>
    <t xml:space="preserve">Telefon/internet </t>
  </si>
  <si>
    <t xml:space="preserve">Annoncer </t>
  </si>
  <si>
    <t xml:space="preserve">Edb-udgifter </t>
  </si>
  <si>
    <t xml:space="preserve">Hjemmeside </t>
  </si>
  <si>
    <t xml:space="preserve">Forsikringer </t>
  </si>
  <si>
    <t xml:space="preserve">Mødeudgifter </t>
  </si>
  <si>
    <t xml:space="preserve">Gaver &amp; Blomster </t>
  </si>
  <si>
    <t xml:space="preserve">Mindre anskaffelser </t>
  </si>
  <si>
    <t xml:space="preserve">Adminstrationsudgifter total </t>
  </si>
  <si>
    <r>
      <t>STÆVNER</t>
    </r>
    <r>
      <rPr>
        <sz val="11"/>
        <color theme="1"/>
        <rFont val="Arial"/>
        <family val="2"/>
      </rPr>
      <t xml:space="preserve"> </t>
    </r>
  </si>
  <si>
    <t xml:space="preserve">Holdkamp </t>
  </si>
  <si>
    <t xml:space="preserve">Tennisskole udgift </t>
  </si>
  <si>
    <t xml:space="preserve">Egne stævner udgifter </t>
  </si>
  <si>
    <t xml:space="preserve">Stævner total </t>
  </si>
  <si>
    <r>
      <t>KONTINGENTER</t>
    </r>
    <r>
      <rPr>
        <sz val="11"/>
        <color theme="1"/>
        <rFont val="Arial"/>
        <family val="2"/>
      </rPr>
      <t xml:space="preserve"> </t>
    </r>
  </si>
  <si>
    <t xml:space="preserve">Kontingent JTU </t>
  </si>
  <si>
    <t xml:space="preserve">Kontingent DTF </t>
  </si>
  <si>
    <r>
      <t>UDGIFTER TIL TRÆNING</t>
    </r>
    <r>
      <rPr>
        <sz val="11"/>
        <color theme="1"/>
        <rFont val="Arial"/>
        <family val="2"/>
      </rPr>
      <t xml:space="preserve"> </t>
    </r>
  </si>
  <si>
    <t xml:space="preserve">Tennisbolde </t>
  </si>
  <si>
    <t xml:space="preserve">Udgifter til træning total </t>
  </si>
  <si>
    <r>
      <t>FINASIELLE POSTER</t>
    </r>
    <r>
      <rPr>
        <sz val="11"/>
        <color theme="1"/>
        <rFont val="Arial"/>
        <family val="2"/>
      </rPr>
      <t xml:space="preserve"> </t>
    </r>
  </si>
  <si>
    <t xml:space="preserve">Renteindtægter </t>
  </si>
  <si>
    <t xml:space="preserve">Renteudgifter </t>
  </si>
  <si>
    <t xml:space="preserve">Diverse gebyrer </t>
  </si>
  <si>
    <t xml:space="preserve">Finansielle poster total </t>
  </si>
  <si>
    <t xml:space="preserve">UDGIFTER I ALT </t>
  </si>
  <si>
    <r>
      <t>AKTIVER</t>
    </r>
    <r>
      <rPr>
        <sz val="11"/>
        <color rgb="FF000000"/>
        <rFont val="Arial"/>
        <family val="2"/>
      </rPr>
      <t xml:space="preserve"> </t>
    </r>
  </si>
  <si>
    <r>
      <t>PASSIVER</t>
    </r>
    <r>
      <rPr>
        <sz val="11"/>
        <color rgb="FF000000"/>
        <rFont val="Arial"/>
        <family val="2"/>
      </rPr>
      <t xml:space="preserve"> </t>
    </r>
  </si>
  <si>
    <r>
      <t>TILGODEHAVENDER</t>
    </r>
    <r>
      <rPr>
        <sz val="11"/>
        <color rgb="FF000000"/>
        <rFont val="Arial"/>
        <family val="2"/>
      </rPr>
      <t xml:space="preserve"> </t>
    </r>
  </si>
  <si>
    <t>EGENKAPITAL</t>
  </si>
  <si>
    <t xml:space="preserve">Tilskud fra kommunen tilgode </t>
  </si>
  <si>
    <t xml:space="preserve">Egenkapital primo </t>
  </si>
  <si>
    <t xml:space="preserve">Sponsorer </t>
  </si>
  <si>
    <t xml:space="preserve">Årets resultat </t>
  </si>
  <si>
    <t xml:space="preserve">Andre tilgodehavender </t>
  </si>
  <si>
    <t xml:space="preserve">Egenkapital total </t>
  </si>
  <si>
    <t xml:space="preserve">Tilgodehavender total </t>
  </si>
  <si>
    <r>
      <t>KORTFRISTET GÆLD</t>
    </r>
    <r>
      <rPr>
        <sz val="11"/>
        <color rgb="FF000000"/>
        <rFont val="Arial"/>
        <family val="2"/>
      </rPr>
      <t xml:space="preserve"> </t>
    </r>
  </si>
  <si>
    <r>
      <t>VAREBEHOLDNING</t>
    </r>
    <r>
      <rPr>
        <sz val="11"/>
        <color rgb="FF000000"/>
        <rFont val="Arial"/>
        <family val="2"/>
      </rPr>
      <t xml:space="preserve"> </t>
    </r>
  </si>
  <si>
    <t xml:space="preserve">Varekreditorer </t>
  </si>
  <si>
    <t xml:space="preserve">Bolde </t>
  </si>
  <si>
    <t xml:space="preserve">Øvrige kreditorer </t>
  </si>
  <si>
    <t xml:space="preserve">Kortfristetgæld total </t>
  </si>
  <si>
    <t xml:space="preserve">Varebeholdning total </t>
  </si>
  <si>
    <r>
      <t>OFFENTLIGE MYNDIGHEDER</t>
    </r>
    <r>
      <rPr>
        <sz val="11"/>
        <color rgb="FF000000"/>
        <rFont val="Arial"/>
        <family val="2"/>
      </rPr>
      <t xml:space="preserve"> </t>
    </r>
  </si>
  <si>
    <r>
      <t>LIKVIDE BEHOLDNINGER</t>
    </r>
    <r>
      <rPr>
        <sz val="11"/>
        <color rgb="FF000000"/>
        <rFont val="Arial"/>
        <family val="2"/>
      </rPr>
      <t xml:space="preserve"> </t>
    </r>
  </si>
  <si>
    <t xml:space="preserve">Skyldig A-skat </t>
  </si>
  <si>
    <t xml:space="preserve">Kasse </t>
  </si>
  <si>
    <t xml:space="preserve">Skyldig AM-bidrag </t>
  </si>
  <si>
    <t xml:space="preserve">Bank </t>
  </si>
  <si>
    <t xml:space="preserve">Offentlige myndigheder total </t>
  </si>
  <si>
    <t xml:space="preserve">Likvide beholdninger total </t>
  </si>
  <si>
    <t xml:space="preserve">AKTIVER TOTAL </t>
  </si>
  <si>
    <t xml:space="preserve">PASSIVER TOTAL </t>
  </si>
  <si>
    <t>Lars Chr. Nielsen</t>
  </si>
  <si>
    <t>Kasserer</t>
  </si>
  <si>
    <t>Ovenstående regnskab er dags dato revideret og fundet i orden.</t>
  </si>
  <si>
    <t>Aktivernes tilstedeværelse er kontrolleret.</t>
  </si>
  <si>
    <t>Jørgen Oggesen</t>
  </si>
  <si>
    <t>Jørgen Paulsen</t>
  </si>
  <si>
    <t>Regnskab for året</t>
  </si>
  <si>
    <t>Og</t>
  </si>
  <si>
    <t>Status</t>
  </si>
  <si>
    <t>Regnskab 2014/2015</t>
  </si>
  <si>
    <t>Budget 2014/2015</t>
  </si>
  <si>
    <t>Budget 2016</t>
  </si>
  <si>
    <t>01.10.2014 – 31.12.2015</t>
  </si>
  <si>
    <t>Pr. 31.12.2015</t>
  </si>
  <si>
    <t>STATUS PR. 31.12.2015</t>
  </si>
  <si>
    <t>Haderslev d. XX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</si>
</sst>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7" fillId="2" borderId="0" xfId="0" applyNumberFormat="1" applyFont="1" applyFill="1" applyAlignment="1">
      <alignment horizontal="right" vertic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/>
    <xf numFmtId="3" fontId="10" fillId="2" borderId="0" xfId="0" applyNumberFormat="1" applyFont="1" applyFill="1" applyAlignment="1">
      <alignment horizontal="right" vertical="center" wrapText="1"/>
    </xf>
    <xf numFmtId="3" fontId="11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zoomScaleNormal="100" workbookViewId="0">
      <selection activeCell="D54" sqref="D54"/>
    </sheetView>
  </sheetViews>
  <sheetFormatPr defaultColWidth="16.85546875" defaultRowHeight="15" x14ac:dyDescent="0.25"/>
  <cols>
    <col min="1" max="1" width="29.140625" customWidth="1"/>
    <col min="2" max="2" width="16.85546875" style="31"/>
    <col min="3" max="3" width="15.42578125" style="31" customWidth="1"/>
    <col min="4" max="4" width="16.85546875" style="31"/>
  </cols>
  <sheetData>
    <row r="1" spans="1:4" ht="18.75" x14ac:dyDescent="0.25">
      <c r="A1" s="2"/>
    </row>
    <row r="2" spans="1:4" ht="18.75" x14ac:dyDescent="0.25">
      <c r="A2" s="2"/>
    </row>
    <row r="3" spans="1:4" ht="30" x14ac:dyDescent="0.25">
      <c r="A3" s="4" t="s">
        <v>2</v>
      </c>
      <c r="B3" s="32" t="s">
        <v>106</v>
      </c>
      <c r="C3" s="32" t="s">
        <v>107</v>
      </c>
      <c r="D3" s="32" t="s">
        <v>108</v>
      </c>
    </row>
    <row r="4" spans="1:4" x14ac:dyDescent="0.25">
      <c r="A4" s="5"/>
      <c r="B4" s="33"/>
      <c r="C4" s="33"/>
      <c r="D4" s="34"/>
    </row>
    <row r="5" spans="1:4" x14ac:dyDescent="0.25">
      <c r="A5" s="6"/>
      <c r="B5" s="33"/>
      <c r="C5" s="33"/>
      <c r="D5" s="34"/>
    </row>
    <row r="6" spans="1:4" x14ac:dyDescent="0.25">
      <c r="A6" s="7" t="s">
        <v>3</v>
      </c>
      <c r="B6" s="33"/>
      <c r="C6" s="33"/>
      <c r="D6" s="34"/>
    </row>
    <row r="7" spans="1:4" x14ac:dyDescent="0.25">
      <c r="A7" s="8" t="s">
        <v>4</v>
      </c>
      <c r="B7" s="9">
        <v>113430</v>
      </c>
      <c r="C7" s="11">
        <v>130000</v>
      </c>
      <c r="D7" s="11">
        <v>115000</v>
      </c>
    </row>
    <row r="8" spans="1:4" x14ac:dyDescent="0.25">
      <c r="A8" s="8" t="s">
        <v>5</v>
      </c>
      <c r="B8" s="9">
        <v>222600</v>
      </c>
      <c r="C8" s="11">
        <v>150000</v>
      </c>
      <c r="D8" s="11">
        <v>150000</v>
      </c>
    </row>
    <row r="9" spans="1:4" x14ac:dyDescent="0.25">
      <c r="A9" s="8" t="s">
        <v>6</v>
      </c>
      <c r="B9" s="9">
        <v>31090</v>
      </c>
      <c r="C9" s="11">
        <v>12000</v>
      </c>
      <c r="D9" s="40">
        <v>20000</v>
      </c>
    </row>
    <row r="10" spans="1:4" x14ac:dyDescent="0.25">
      <c r="A10" s="8" t="s">
        <v>7</v>
      </c>
      <c r="B10" s="9">
        <v>4850</v>
      </c>
      <c r="C10" s="11">
        <v>5000</v>
      </c>
      <c r="D10" s="11">
        <v>4000</v>
      </c>
    </row>
    <row r="11" spans="1:4" x14ac:dyDescent="0.25">
      <c r="A11" s="8" t="s">
        <v>8</v>
      </c>
      <c r="B11" s="9">
        <v>7860</v>
      </c>
      <c r="C11" s="11">
        <v>0</v>
      </c>
      <c r="D11" s="11">
        <v>10000</v>
      </c>
    </row>
    <row r="12" spans="1:4" ht="15.75" thickBot="1" x14ac:dyDescent="0.3">
      <c r="A12" s="8" t="s">
        <v>9</v>
      </c>
      <c r="B12" s="9">
        <v>0</v>
      </c>
      <c r="C12" s="11">
        <v>0</v>
      </c>
      <c r="D12" s="11">
        <v>10000</v>
      </c>
    </row>
    <row r="13" spans="1:4" ht="15.75" thickBot="1" x14ac:dyDescent="0.3">
      <c r="A13" s="12" t="s">
        <v>10</v>
      </c>
      <c r="B13" s="13">
        <f>SUM(B7:B12)</f>
        <v>379830</v>
      </c>
      <c r="C13" s="14">
        <f>SUM(C7:C12)</f>
        <v>297000</v>
      </c>
      <c r="D13" s="14">
        <f>SUM(D7:D12)</f>
        <v>309000</v>
      </c>
    </row>
    <row r="14" spans="1:4" x14ac:dyDescent="0.25">
      <c r="A14" s="6"/>
      <c r="B14" s="33"/>
      <c r="C14" s="34"/>
      <c r="D14" s="34"/>
    </row>
    <row r="15" spans="1:4" x14ac:dyDescent="0.25">
      <c r="A15" s="7" t="s">
        <v>11</v>
      </c>
      <c r="B15" s="33"/>
      <c r="C15" s="34"/>
      <c r="D15" s="34"/>
    </row>
    <row r="16" spans="1:4" ht="15.75" thickBot="1" x14ac:dyDescent="0.3">
      <c r="A16" s="8" t="s">
        <v>12</v>
      </c>
      <c r="B16" s="39">
        <f>9440.2 + 99137.22</f>
        <v>108577.42</v>
      </c>
      <c r="C16" s="11">
        <v>100000</v>
      </c>
      <c r="D16" s="11">
        <v>90000</v>
      </c>
    </row>
    <row r="17" spans="1:4" ht="15.75" thickBot="1" x14ac:dyDescent="0.3">
      <c r="A17" s="12" t="s">
        <v>13</v>
      </c>
      <c r="B17" s="13">
        <f>SUM(B16)</f>
        <v>108577.42</v>
      </c>
      <c r="C17" s="15">
        <f>SUM(C16)</f>
        <v>100000</v>
      </c>
      <c r="D17" s="15">
        <f>SUM(D16)</f>
        <v>90000</v>
      </c>
    </row>
    <row r="18" spans="1:4" x14ac:dyDescent="0.25">
      <c r="A18" s="6"/>
      <c r="B18" s="33"/>
      <c r="C18" s="34"/>
      <c r="D18" s="34"/>
    </row>
    <row r="19" spans="1:4" x14ac:dyDescent="0.25">
      <c r="A19" s="7" t="s">
        <v>14</v>
      </c>
      <c r="B19" s="33"/>
      <c r="C19" s="34"/>
      <c r="D19" s="34"/>
    </row>
    <row r="20" spans="1:4" ht="15.75" thickBot="1" x14ac:dyDescent="0.3">
      <c r="A20" s="8" t="s">
        <v>15</v>
      </c>
      <c r="B20" s="9">
        <v>4000</v>
      </c>
      <c r="C20" s="11">
        <v>2000</v>
      </c>
      <c r="D20" s="11">
        <v>2000</v>
      </c>
    </row>
    <row r="21" spans="1:4" ht="15.75" thickBot="1" x14ac:dyDescent="0.3">
      <c r="A21" s="16" t="s">
        <v>16</v>
      </c>
      <c r="B21" s="13">
        <f>SUM(B20)</f>
        <v>4000</v>
      </c>
      <c r="C21" s="15">
        <f>SUM(C20)</f>
        <v>2000</v>
      </c>
      <c r="D21" s="15">
        <f>SUM(D20)</f>
        <v>2000</v>
      </c>
    </row>
    <row r="22" spans="1:4" x14ac:dyDescent="0.25">
      <c r="A22" s="6"/>
      <c r="B22" s="33"/>
      <c r="C22" s="34"/>
      <c r="D22" s="34"/>
    </row>
    <row r="23" spans="1:4" ht="15" customHeight="1" x14ac:dyDescent="0.25">
      <c r="A23" s="17" t="s">
        <v>18</v>
      </c>
      <c r="B23" s="33"/>
      <c r="C23" s="34"/>
      <c r="D23" s="34"/>
    </row>
    <row r="24" spans="1:4" x14ac:dyDescent="0.25">
      <c r="A24" s="18" t="s">
        <v>19</v>
      </c>
      <c r="B24" s="9">
        <v>10200</v>
      </c>
      <c r="C24" s="11">
        <v>3000</v>
      </c>
      <c r="D24" s="11">
        <v>6000</v>
      </c>
    </row>
    <row r="25" spans="1:4" ht="15.75" thickBot="1" x14ac:dyDescent="0.3">
      <c r="A25" s="18" t="s">
        <v>20</v>
      </c>
      <c r="B25" s="9">
        <v>12600</v>
      </c>
      <c r="C25" s="11">
        <v>12000</v>
      </c>
      <c r="D25" s="11">
        <v>10800</v>
      </c>
    </row>
    <row r="26" spans="1:4" ht="15.75" thickBot="1" x14ac:dyDescent="0.3">
      <c r="A26" s="16" t="s">
        <v>21</v>
      </c>
      <c r="B26" s="13">
        <f>SUM(B24:B25)</f>
        <v>22800</v>
      </c>
      <c r="C26" s="15">
        <f>SUM(C24:C25)</f>
        <v>15000</v>
      </c>
      <c r="D26" s="15">
        <f>SUM(D24:D25)</f>
        <v>16800</v>
      </c>
    </row>
    <row r="27" spans="1:4" x14ac:dyDescent="0.25">
      <c r="A27" s="6"/>
      <c r="B27" s="33"/>
      <c r="C27" s="34"/>
      <c r="D27" s="34"/>
    </row>
    <row r="28" spans="1:4" x14ac:dyDescent="0.25">
      <c r="A28" s="17" t="s">
        <v>22</v>
      </c>
      <c r="B28" s="33"/>
      <c r="C28" s="34"/>
      <c r="D28" s="34"/>
    </row>
    <row r="29" spans="1:4" x14ac:dyDescent="0.25">
      <c r="A29" s="18" t="s">
        <v>23</v>
      </c>
      <c r="B29" s="9">
        <v>67080</v>
      </c>
      <c r="C29" s="11">
        <v>45000</v>
      </c>
      <c r="D29" s="11">
        <v>45000</v>
      </c>
    </row>
    <row r="30" spans="1:4" ht="15.75" thickBot="1" x14ac:dyDescent="0.3">
      <c r="A30" s="18" t="s">
        <v>24</v>
      </c>
      <c r="B30" s="9">
        <v>0</v>
      </c>
      <c r="C30" s="11">
        <v>0</v>
      </c>
      <c r="D30" s="11">
        <v>0</v>
      </c>
    </row>
    <row r="31" spans="1:4" ht="15.75" thickBot="1" x14ac:dyDescent="0.3">
      <c r="A31" s="16" t="s">
        <v>25</v>
      </c>
      <c r="B31" s="13">
        <f>SUM(B29:B30)</f>
        <v>67080</v>
      </c>
      <c r="C31" s="15">
        <f>SUM(C29:C30)</f>
        <v>45000</v>
      </c>
      <c r="D31" s="15">
        <f>SUM(D29:D30)</f>
        <v>45000</v>
      </c>
    </row>
    <row r="32" spans="1:4" x14ac:dyDescent="0.25">
      <c r="A32" s="6"/>
      <c r="B32" s="33"/>
      <c r="C32" s="34"/>
      <c r="D32" s="34"/>
    </row>
    <row r="33" spans="1:4" ht="15.75" thickBot="1" x14ac:dyDescent="0.3">
      <c r="A33" s="6"/>
      <c r="B33" s="33"/>
      <c r="C33" s="34"/>
      <c r="D33" s="34"/>
    </row>
    <row r="34" spans="1:4" ht="15.75" thickBot="1" x14ac:dyDescent="0.3">
      <c r="A34" s="16" t="s">
        <v>26</v>
      </c>
      <c r="B34" s="13">
        <f>B13+B17+B21+B26+B31</f>
        <v>582287.41999999993</v>
      </c>
      <c r="C34" s="13">
        <f t="shared" ref="C34:D34" si="0">C13+C17+C21+C26+C31</f>
        <v>459000</v>
      </c>
      <c r="D34" s="13">
        <f t="shared" si="0"/>
        <v>462800</v>
      </c>
    </row>
    <row r="35" spans="1:4" x14ac:dyDescent="0.25">
      <c r="A35" s="29"/>
      <c r="B35" s="30"/>
      <c r="C35" s="30"/>
      <c r="D35" s="30"/>
    </row>
    <row r="36" spans="1:4" x14ac:dyDescent="0.25">
      <c r="A36" s="29"/>
      <c r="B36" s="30"/>
      <c r="C36" s="30"/>
      <c r="D36" s="30"/>
    </row>
    <row r="37" spans="1:4" x14ac:dyDescent="0.25">
      <c r="A37" s="29"/>
      <c r="B37" s="30"/>
      <c r="C37" s="30"/>
      <c r="D37" s="30"/>
    </row>
    <row r="38" spans="1:4" x14ac:dyDescent="0.25">
      <c r="A38" s="29"/>
      <c r="B38" s="30"/>
      <c r="C38" s="30"/>
      <c r="D38" s="30"/>
    </row>
    <row r="39" spans="1:4" x14ac:dyDescent="0.25">
      <c r="A39" s="6"/>
      <c r="B39" s="33"/>
      <c r="C39" s="34"/>
      <c r="D39" s="34"/>
    </row>
    <row r="40" spans="1:4" x14ac:dyDescent="0.25">
      <c r="A40" s="6"/>
      <c r="B40" s="33"/>
      <c r="C40" s="34"/>
      <c r="D40" s="34"/>
    </row>
    <row r="41" spans="1:4" x14ac:dyDescent="0.25">
      <c r="A41" s="6"/>
      <c r="B41" s="33"/>
      <c r="C41" s="34"/>
      <c r="D41" s="34"/>
    </row>
    <row r="42" spans="1:4" x14ac:dyDescent="0.25">
      <c r="A42" s="20" t="s">
        <v>27</v>
      </c>
      <c r="B42" s="35"/>
      <c r="C42" s="36"/>
      <c r="D42" s="36"/>
    </row>
    <row r="43" spans="1:4" x14ac:dyDescent="0.25">
      <c r="A43" s="6"/>
      <c r="B43" s="33"/>
      <c r="C43" s="34"/>
      <c r="D43" s="34"/>
    </row>
    <row r="44" spans="1:4" x14ac:dyDescent="0.25">
      <c r="A44" s="17" t="s">
        <v>28</v>
      </c>
      <c r="B44" s="33"/>
      <c r="C44" s="34"/>
      <c r="D44" s="34"/>
    </row>
    <row r="45" spans="1:4" ht="15.75" thickBot="1" x14ac:dyDescent="0.3">
      <c r="A45" s="18" t="s">
        <v>29</v>
      </c>
      <c r="B45" s="10">
        <v>376097.5</v>
      </c>
      <c r="C45" s="11">
        <v>300000</v>
      </c>
      <c r="D45" s="11">
        <v>305000</v>
      </c>
    </row>
    <row r="46" spans="1:4" ht="15.75" thickBot="1" x14ac:dyDescent="0.3">
      <c r="A46" s="16" t="s">
        <v>30</v>
      </c>
      <c r="B46" s="14">
        <f>SUM(B45)</f>
        <v>376097.5</v>
      </c>
      <c r="C46" s="15">
        <f>SUM(C45)</f>
        <v>300000</v>
      </c>
      <c r="D46" s="15">
        <f>SUM(D45)</f>
        <v>305000</v>
      </c>
    </row>
    <row r="47" spans="1:4" x14ac:dyDescent="0.25">
      <c r="A47" s="6"/>
      <c r="B47" s="33"/>
      <c r="C47" s="34"/>
      <c r="D47" s="34"/>
    </row>
    <row r="48" spans="1:4" x14ac:dyDescent="0.25">
      <c r="A48" s="17" t="s">
        <v>31</v>
      </c>
      <c r="B48" s="33"/>
      <c r="C48" s="34"/>
      <c r="D48" s="34"/>
    </row>
    <row r="49" spans="1:4" x14ac:dyDescent="0.25">
      <c r="A49" s="18" t="s">
        <v>32</v>
      </c>
      <c r="B49" s="10">
        <v>979.4</v>
      </c>
      <c r="C49" s="11">
        <v>1000</v>
      </c>
      <c r="D49" s="11">
        <v>1000</v>
      </c>
    </row>
    <row r="50" spans="1:4" ht="15.75" thickBot="1" x14ac:dyDescent="0.3">
      <c r="A50" s="18" t="s">
        <v>33</v>
      </c>
      <c r="B50" s="10">
        <v>54</v>
      </c>
      <c r="C50" s="11">
        <v>1000</v>
      </c>
      <c r="D50" s="11">
        <v>1000</v>
      </c>
    </row>
    <row r="51" spans="1:4" ht="15.75" thickBot="1" x14ac:dyDescent="0.3">
      <c r="A51" s="16" t="s">
        <v>34</v>
      </c>
      <c r="B51" s="14">
        <f>SUM(B49:B50)</f>
        <v>1033.4000000000001</v>
      </c>
      <c r="C51" s="15">
        <f>SUM(C49:C50)</f>
        <v>2000</v>
      </c>
      <c r="D51" s="15">
        <f>SUM(D49:D50)</f>
        <v>2000</v>
      </c>
    </row>
    <row r="52" spans="1:4" x14ac:dyDescent="0.25">
      <c r="A52" s="6"/>
      <c r="B52" s="33"/>
      <c r="C52" s="34"/>
      <c r="D52" s="34"/>
    </row>
    <row r="53" spans="1:4" ht="30" x14ac:dyDescent="0.25">
      <c r="A53" s="17" t="s">
        <v>35</v>
      </c>
      <c r="B53" s="33"/>
      <c r="C53" s="34"/>
      <c r="D53" s="34"/>
    </row>
    <row r="54" spans="1:4" x14ac:dyDescent="0.25">
      <c r="A54" s="18" t="s">
        <v>36</v>
      </c>
      <c r="B54" s="10">
        <v>83557</v>
      </c>
      <c r="C54" s="11">
        <v>60000</v>
      </c>
      <c r="D54" s="40">
        <v>60000</v>
      </c>
    </row>
    <row r="55" spans="1:4" ht="15.75" thickBot="1" x14ac:dyDescent="0.3">
      <c r="A55" s="18" t="s">
        <v>37</v>
      </c>
      <c r="B55" s="10">
        <v>26652</v>
      </c>
      <c r="C55" s="11">
        <v>25000</v>
      </c>
      <c r="D55" s="11">
        <v>25000</v>
      </c>
    </row>
    <row r="56" spans="1:4" ht="15.75" thickBot="1" x14ac:dyDescent="0.3">
      <c r="A56" s="16" t="s">
        <v>38</v>
      </c>
      <c r="B56" s="14">
        <f>SUM(B54:B55)</f>
        <v>110209</v>
      </c>
      <c r="C56" s="15">
        <f>SUM(C54:C55)</f>
        <v>85000</v>
      </c>
      <c r="D56" s="15">
        <f>SUM(D54:D55)</f>
        <v>85000</v>
      </c>
    </row>
    <row r="57" spans="1:4" x14ac:dyDescent="0.25">
      <c r="A57" s="6"/>
      <c r="B57" s="33"/>
      <c r="C57" s="34"/>
      <c r="D57" s="34"/>
    </row>
    <row r="58" spans="1:4" x14ac:dyDescent="0.25">
      <c r="A58" s="17" t="s">
        <v>39</v>
      </c>
      <c r="B58" s="33"/>
      <c r="C58" s="34"/>
      <c r="D58" s="34"/>
    </row>
    <row r="59" spans="1:4" x14ac:dyDescent="0.25">
      <c r="A59" s="18" t="s">
        <v>40</v>
      </c>
      <c r="B59" s="10">
        <v>19.95</v>
      </c>
      <c r="C59" s="11">
        <v>0</v>
      </c>
      <c r="D59" s="11">
        <v>200</v>
      </c>
    </row>
    <row r="60" spans="1:4" x14ac:dyDescent="0.25">
      <c r="A60" s="18" t="s">
        <v>41</v>
      </c>
      <c r="B60" s="10">
        <v>902.49</v>
      </c>
      <c r="C60" s="11">
        <v>2000</v>
      </c>
      <c r="D60" s="11">
        <v>1500</v>
      </c>
    </row>
    <row r="61" spans="1:4" x14ac:dyDescent="0.25">
      <c r="A61" s="18" t="s">
        <v>42</v>
      </c>
      <c r="B61" s="10">
        <v>0</v>
      </c>
      <c r="C61" s="11">
        <v>0</v>
      </c>
      <c r="D61" s="11">
        <v>0</v>
      </c>
    </row>
    <row r="62" spans="1:4" x14ac:dyDescent="0.25">
      <c r="A62" s="18" t="s">
        <v>43</v>
      </c>
      <c r="B62" s="10">
        <v>8097.05</v>
      </c>
      <c r="C62" s="11">
        <v>6500</v>
      </c>
      <c r="D62" s="11">
        <v>7000</v>
      </c>
    </row>
    <row r="63" spans="1:4" x14ac:dyDescent="0.25">
      <c r="A63" s="18" t="s">
        <v>44</v>
      </c>
      <c r="B63" s="10">
        <v>2563.19</v>
      </c>
      <c r="C63" s="11">
        <v>2000</v>
      </c>
      <c r="D63" s="11">
        <v>2000</v>
      </c>
    </row>
    <row r="64" spans="1:4" x14ac:dyDescent="0.25">
      <c r="A64" s="18" t="s">
        <v>45</v>
      </c>
      <c r="B64" s="10">
        <v>0</v>
      </c>
      <c r="C64" s="11">
        <v>0</v>
      </c>
      <c r="D64" s="11">
        <v>0</v>
      </c>
    </row>
    <row r="65" spans="1:4" x14ac:dyDescent="0.25">
      <c r="A65" s="18" t="s">
        <v>46</v>
      </c>
      <c r="B65" s="10">
        <v>9083.27</v>
      </c>
      <c r="C65" s="11">
        <v>10000</v>
      </c>
      <c r="D65" s="11">
        <v>10000</v>
      </c>
    </row>
    <row r="66" spans="1:4" x14ac:dyDescent="0.25">
      <c r="A66" s="18" t="s">
        <v>47</v>
      </c>
      <c r="B66" s="10">
        <v>1868.4</v>
      </c>
      <c r="C66" s="11">
        <v>2000</v>
      </c>
      <c r="D66" s="11">
        <v>2000</v>
      </c>
    </row>
    <row r="67" spans="1:4" x14ac:dyDescent="0.25">
      <c r="A67" s="18" t="s">
        <v>48</v>
      </c>
      <c r="B67" s="10">
        <v>2516</v>
      </c>
      <c r="C67" s="11">
        <v>2500</v>
      </c>
      <c r="D67" s="11">
        <v>2500</v>
      </c>
    </row>
    <row r="68" spans="1:4" x14ac:dyDescent="0.25">
      <c r="A68" s="18" t="s">
        <v>49</v>
      </c>
      <c r="B68" s="10">
        <v>205</v>
      </c>
      <c r="C68" s="11">
        <v>500</v>
      </c>
      <c r="D68" s="11">
        <v>500</v>
      </c>
    </row>
    <row r="69" spans="1:4" ht="15.75" thickBot="1" x14ac:dyDescent="0.3">
      <c r="A69" s="18" t="s">
        <v>50</v>
      </c>
      <c r="B69" s="10">
        <v>14129.73</v>
      </c>
      <c r="C69" s="11">
        <v>10000</v>
      </c>
      <c r="D69" s="11">
        <v>10000</v>
      </c>
    </row>
    <row r="70" spans="1:4" ht="15.75" thickBot="1" x14ac:dyDescent="0.3">
      <c r="A70" s="16" t="s">
        <v>51</v>
      </c>
      <c r="B70" s="14">
        <f>SUM(B59:B69)</f>
        <v>39385.08</v>
      </c>
      <c r="C70" s="15">
        <f>SUM(C59:C69)</f>
        <v>35500</v>
      </c>
      <c r="D70" s="15">
        <f>SUM(D59:D69)</f>
        <v>35700</v>
      </c>
    </row>
    <row r="71" spans="1:4" x14ac:dyDescent="0.25">
      <c r="A71" s="6"/>
      <c r="B71" s="33"/>
      <c r="C71" s="34"/>
      <c r="D71" s="34"/>
    </row>
    <row r="72" spans="1:4" x14ac:dyDescent="0.25">
      <c r="A72" s="17" t="s">
        <v>52</v>
      </c>
      <c r="B72" s="33"/>
      <c r="C72" s="34"/>
      <c r="D72" s="34"/>
    </row>
    <row r="73" spans="1:4" x14ac:dyDescent="0.25">
      <c r="A73" s="18" t="s">
        <v>53</v>
      </c>
      <c r="B73" s="10">
        <v>1036.1500000000001</v>
      </c>
      <c r="C73" s="11">
        <v>3000</v>
      </c>
      <c r="D73" s="11">
        <v>2000</v>
      </c>
    </row>
    <row r="74" spans="1:4" x14ac:dyDescent="0.25">
      <c r="A74" s="18" t="s">
        <v>54</v>
      </c>
      <c r="B74" s="10">
        <v>0</v>
      </c>
      <c r="C74" s="11">
        <v>0</v>
      </c>
      <c r="D74" s="11">
        <v>10000</v>
      </c>
    </row>
    <row r="75" spans="1:4" ht="15.75" thickBot="1" x14ac:dyDescent="0.3">
      <c r="A75" s="18" t="s">
        <v>55</v>
      </c>
      <c r="B75" s="10">
        <v>15046.52</v>
      </c>
      <c r="C75" s="11">
        <v>0</v>
      </c>
      <c r="D75" s="11">
        <v>10000</v>
      </c>
    </row>
    <row r="76" spans="1:4" ht="15.75" thickBot="1" x14ac:dyDescent="0.3">
      <c r="A76" s="16" t="s">
        <v>56</v>
      </c>
      <c r="B76" s="14">
        <f>SUM(B73:B75)</f>
        <v>16082.67</v>
      </c>
      <c r="C76" s="15">
        <f>SUM(C73:C75)</f>
        <v>3000</v>
      </c>
      <c r="D76" s="15">
        <f>SUM(D73:D75)</f>
        <v>22000</v>
      </c>
    </row>
    <row r="77" spans="1:4" x14ac:dyDescent="0.25">
      <c r="A77" s="6"/>
      <c r="B77" s="33"/>
      <c r="C77" s="34"/>
      <c r="D77" s="34"/>
    </row>
    <row r="78" spans="1:4" x14ac:dyDescent="0.25">
      <c r="A78" s="17" t="s">
        <v>57</v>
      </c>
      <c r="B78" s="33"/>
      <c r="C78" s="34"/>
      <c r="D78" s="34"/>
    </row>
    <row r="79" spans="1:4" x14ac:dyDescent="0.25">
      <c r="A79" s="18" t="s">
        <v>58</v>
      </c>
      <c r="B79" s="10">
        <v>21347.08</v>
      </c>
      <c r="C79" s="11">
        <v>25000</v>
      </c>
      <c r="D79" s="11">
        <v>20000</v>
      </c>
    </row>
    <row r="80" spans="1:4" ht="15.75" thickBot="1" x14ac:dyDescent="0.3">
      <c r="A80" s="18" t="s">
        <v>59</v>
      </c>
      <c r="B80" s="10">
        <v>1350</v>
      </c>
      <c r="C80" s="11">
        <v>5000</v>
      </c>
      <c r="D80" s="11">
        <v>5000</v>
      </c>
    </row>
    <row r="81" spans="1:4" ht="15.75" thickBot="1" x14ac:dyDescent="0.3">
      <c r="A81" s="16" t="s">
        <v>10</v>
      </c>
      <c r="B81" s="14">
        <f>SUM(B79:B80)</f>
        <v>22697.08</v>
      </c>
      <c r="C81" s="15">
        <f>SUM(C79:C80)</f>
        <v>30000</v>
      </c>
      <c r="D81" s="15">
        <f>SUM(D79:D80)</f>
        <v>25000</v>
      </c>
    </row>
    <row r="82" spans="1:4" x14ac:dyDescent="0.25">
      <c r="A82" s="6"/>
      <c r="B82" s="33"/>
      <c r="C82" s="34"/>
      <c r="D82" s="34"/>
    </row>
    <row r="83" spans="1:4" x14ac:dyDescent="0.25">
      <c r="A83" s="17" t="s">
        <v>60</v>
      </c>
      <c r="B83" s="33"/>
      <c r="C83" s="34"/>
      <c r="D83" s="34"/>
    </row>
    <row r="84" spans="1:4" ht="15.75" thickBot="1" x14ac:dyDescent="0.3">
      <c r="A84" s="18" t="s">
        <v>61</v>
      </c>
      <c r="B84" s="10">
        <v>15223.27</v>
      </c>
      <c r="C84" s="11">
        <v>20000</v>
      </c>
      <c r="D84" s="11">
        <v>20000</v>
      </c>
    </row>
    <row r="85" spans="1:4" ht="15.75" thickBot="1" x14ac:dyDescent="0.3">
      <c r="A85" s="16" t="s">
        <v>62</v>
      </c>
      <c r="B85" s="14">
        <f>SUM(B84)</f>
        <v>15223.27</v>
      </c>
      <c r="C85" s="15">
        <f>SUM(C84)</f>
        <v>20000</v>
      </c>
      <c r="D85" s="15">
        <f>SUM(D84)</f>
        <v>20000</v>
      </c>
    </row>
    <row r="86" spans="1:4" x14ac:dyDescent="0.25">
      <c r="A86" s="6"/>
      <c r="B86" s="33"/>
      <c r="C86" s="34"/>
      <c r="D86" s="34"/>
    </row>
    <row r="87" spans="1:4" x14ac:dyDescent="0.25">
      <c r="A87" s="17" t="s">
        <v>63</v>
      </c>
      <c r="B87" s="33"/>
      <c r="C87" s="34"/>
      <c r="D87" s="34"/>
    </row>
    <row r="88" spans="1:4" x14ac:dyDescent="0.25">
      <c r="A88" s="18" t="s">
        <v>64</v>
      </c>
      <c r="B88" s="10">
        <v>1860.35</v>
      </c>
      <c r="C88" s="11">
        <v>1000</v>
      </c>
      <c r="D88" s="11">
        <v>500</v>
      </c>
    </row>
    <row r="89" spans="1:4" x14ac:dyDescent="0.25">
      <c r="A89" s="18" t="s">
        <v>65</v>
      </c>
      <c r="B89" s="10">
        <v>0</v>
      </c>
      <c r="C89" s="11">
        <v>0</v>
      </c>
      <c r="D89" s="11">
        <v>0</v>
      </c>
    </row>
    <row r="90" spans="1:4" ht="15.75" thickBot="1" x14ac:dyDescent="0.3">
      <c r="A90" s="18" t="s">
        <v>66</v>
      </c>
      <c r="B90" s="10">
        <v>497.2</v>
      </c>
      <c r="C90" s="11">
        <v>1000</v>
      </c>
      <c r="D90" s="11">
        <v>500</v>
      </c>
    </row>
    <row r="91" spans="1:4" ht="15.75" thickBot="1" x14ac:dyDescent="0.3">
      <c r="A91" s="16" t="s">
        <v>67</v>
      </c>
      <c r="B91" s="14">
        <f>B90-B88</f>
        <v>-1363.1499999999999</v>
      </c>
      <c r="C91" s="14">
        <f>C90-C88</f>
        <v>0</v>
      </c>
      <c r="D91" s="14">
        <f>D90-D88</f>
        <v>0</v>
      </c>
    </row>
    <row r="92" spans="1:4" x14ac:dyDescent="0.25">
      <c r="A92" s="6"/>
      <c r="B92" s="33"/>
      <c r="C92" s="34"/>
      <c r="D92" s="34"/>
    </row>
    <row r="93" spans="1:4" ht="15.75" thickBot="1" x14ac:dyDescent="0.3">
      <c r="A93" s="6"/>
      <c r="B93" s="33"/>
      <c r="C93" s="34"/>
      <c r="D93" s="34"/>
    </row>
    <row r="94" spans="1:4" ht="15.75" thickBot="1" x14ac:dyDescent="0.3">
      <c r="A94" s="12" t="s">
        <v>68</v>
      </c>
      <c r="B94" s="14">
        <f>B46+B51+B56+B70+B76+B81+B85+B91</f>
        <v>579364.85</v>
      </c>
      <c r="C94" s="14">
        <f t="shared" ref="C94:D94" si="1">C46+C51+C56+C70+C76+C81+C85+C91</f>
        <v>475500</v>
      </c>
      <c r="D94" s="14">
        <f t="shared" si="1"/>
        <v>494700</v>
      </c>
    </row>
    <row r="95" spans="1:4" x14ac:dyDescent="0.25">
      <c r="A95" s="6"/>
      <c r="B95" s="33"/>
      <c r="C95" s="34"/>
      <c r="D95" s="34"/>
    </row>
    <row r="96" spans="1:4" ht="15.75" thickBot="1" x14ac:dyDescent="0.3">
      <c r="A96" s="6"/>
      <c r="B96" s="33"/>
      <c r="C96" s="34"/>
      <c r="D96" s="34"/>
    </row>
    <row r="97" spans="1:4" ht="15.75" thickBot="1" x14ac:dyDescent="0.3">
      <c r="A97" s="22" t="s">
        <v>0</v>
      </c>
      <c r="B97" s="23">
        <f>B34-B94</f>
        <v>2922.5699999999488</v>
      </c>
      <c r="C97" s="23">
        <f>C34-C94</f>
        <v>-16500</v>
      </c>
      <c r="D97" s="23">
        <f>D34-D94</f>
        <v>-31900</v>
      </c>
    </row>
    <row r="98" spans="1:4" ht="19.5" thickTop="1" x14ac:dyDescent="0.25">
      <c r="A98" s="2"/>
    </row>
    <row r="99" spans="1:4" ht="18.75" x14ac:dyDescent="0.25">
      <c r="A99" s="2"/>
    </row>
    <row r="100" spans="1:4" ht="18.75" x14ac:dyDescent="0.25">
      <c r="A100" s="2"/>
    </row>
    <row r="101" spans="1:4" ht="18.75" x14ac:dyDescent="0.25">
      <c r="A101" s="2"/>
    </row>
    <row r="102" spans="1:4" ht="18.75" x14ac:dyDescent="0.25">
      <c r="A102" s="2"/>
    </row>
    <row r="103" spans="1:4" ht="18.75" x14ac:dyDescent="0.25">
      <c r="A103" s="2"/>
    </row>
    <row r="104" spans="1:4" ht="18.75" x14ac:dyDescent="0.25">
      <c r="A104" s="2"/>
    </row>
    <row r="105" spans="1:4" ht="18.75" x14ac:dyDescent="0.25">
      <c r="A105" s="2"/>
    </row>
    <row r="106" spans="1:4" ht="18.75" x14ac:dyDescent="0.25">
      <c r="A106" s="2"/>
    </row>
    <row r="107" spans="1:4" ht="18.75" x14ac:dyDescent="0.25">
      <c r="A107" s="2"/>
    </row>
    <row r="108" spans="1:4" ht="18.75" x14ac:dyDescent="0.25">
      <c r="A108" s="2"/>
    </row>
    <row r="109" spans="1:4" ht="18.75" x14ac:dyDescent="0.25">
      <c r="A109" s="2"/>
    </row>
    <row r="110" spans="1:4" ht="18.75" x14ac:dyDescent="0.25">
      <c r="A110" s="2"/>
    </row>
    <row r="111" spans="1:4" ht="18.75" x14ac:dyDescent="0.25">
      <c r="A111" s="2"/>
    </row>
    <row r="112" spans="1:4" ht="18.75" x14ac:dyDescent="0.25">
      <c r="A112" s="2"/>
    </row>
    <row r="113" spans="1:1" ht="18.75" x14ac:dyDescent="0.25">
      <c r="A113" s="2"/>
    </row>
    <row r="114" spans="1:1" ht="18.75" x14ac:dyDescent="0.25">
      <c r="A114" s="2"/>
    </row>
    <row r="115" spans="1:1" ht="18.75" x14ac:dyDescent="0.25">
      <c r="A115" s="2"/>
    </row>
    <row r="116" spans="1:1" ht="18.75" x14ac:dyDescent="0.25">
      <c r="A116" s="2"/>
    </row>
    <row r="117" spans="1:1" ht="18.75" x14ac:dyDescent="0.25">
      <c r="A117" s="2"/>
    </row>
    <row r="118" spans="1:1" ht="18.75" x14ac:dyDescent="0.25">
      <c r="A118" s="2"/>
    </row>
    <row r="119" spans="1:1" ht="18.75" x14ac:dyDescent="0.25">
      <c r="A119" s="2"/>
    </row>
    <row r="120" spans="1:1" ht="18.75" x14ac:dyDescent="0.25">
      <c r="A120" s="2"/>
    </row>
    <row r="121" spans="1:1" ht="18.75" x14ac:dyDescent="0.25">
      <c r="A121" s="2"/>
    </row>
    <row r="122" spans="1:1" ht="18.75" x14ac:dyDescent="0.25">
      <c r="A122" s="2"/>
    </row>
    <row r="123" spans="1:1" ht="18.75" x14ac:dyDescent="0.25">
      <c r="A12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10" sqref="B10"/>
    </sheetView>
  </sheetViews>
  <sheetFormatPr defaultRowHeight="15" x14ac:dyDescent="0.25"/>
  <cols>
    <col min="1" max="1" width="33.85546875" customWidth="1"/>
    <col min="4" max="4" width="21.140625" customWidth="1"/>
  </cols>
  <sheetData>
    <row r="1" spans="1:5" ht="15.75" x14ac:dyDescent="0.25">
      <c r="A1" s="3" t="s">
        <v>1</v>
      </c>
    </row>
    <row r="2" spans="1:5" ht="15.75" x14ac:dyDescent="0.25">
      <c r="A2" s="3" t="s">
        <v>111</v>
      </c>
    </row>
    <row r="3" spans="1:5" ht="18.75" x14ac:dyDescent="0.25">
      <c r="A3" s="2"/>
    </row>
    <row r="4" spans="1:5" ht="18.75" x14ac:dyDescent="0.25">
      <c r="A4" s="2"/>
    </row>
    <row r="5" spans="1:5" x14ac:dyDescent="0.25">
      <c r="A5" s="7" t="s">
        <v>69</v>
      </c>
      <c r="B5" s="6"/>
      <c r="C5" s="5"/>
      <c r="D5" s="7" t="s">
        <v>70</v>
      </c>
      <c r="E5" s="6"/>
    </row>
    <row r="6" spans="1:5" x14ac:dyDescent="0.25">
      <c r="A6" s="6"/>
      <c r="B6" s="6"/>
      <c r="C6" s="5"/>
      <c r="D6" s="6"/>
      <c r="E6" s="6"/>
    </row>
    <row r="7" spans="1:5" x14ac:dyDescent="0.25">
      <c r="A7" s="7" t="s">
        <v>71</v>
      </c>
      <c r="B7" s="6"/>
      <c r="C7" s="5"/>
      <c r="D7" s="7" t="s">
        <v>72</v>
      </c>
      <c r="E7" s="6"/>
    </row>
    <row r="8" spans="1:5" x14ac:dyDescent="0.25">
      <c r="A8" s="8" t="s">
        <v>73</v>
      </c>
      <c r="B8" s="38">
        <v>99137.8</v>
      </c>
      <c r="C8" s="5"/>
      <c r="D8" s="8" t="s">
        <v>74</v>
      </c>
      <c r="E8" s="10">
        <v>442817</v>
      </c>
    </row>
    <row r="9" spans="1:5" ht="15.75" thickBot="1" x14ac:dyDescent="0.3">
      <c r="A9" s="8" t="s">
        <v>75</v>
      </c>
      <c r="B9" s="19">
        <v>0</v>
      </c>
      <c r="C9" s="5"/>
      <c r="D9" s="8" t="s">
        <v>76</v>
      </c>
      <c r="E9" s="10">
        <f>Resultatopgørelse!B97</f>
        <v>2922.5699999999488</v>
      </c>
    </row>
    <row r="10" spans="1:5" ht="15.75" thickBot="1" x14ac:dyDescent="0.3">
      <c r="A10" s="8" t="s">
        <v>77</v>
      </c>
      <c r="B10" s="10"/>
      <c r="C10" s="5"/>
      <c r="D10" s="8" t="s">
        <v>78</v>
      </c>
      <c r="E10" s="14">
        <f>E8+E9</f>
        <v>445739.56999999995</v>
      </c>
    </row>
    <row r="11" spans="1:5" ht="15.75" thickBot="1" x14ac:dyDescent="0.3">
      <c r="A11" s="8" t="s">
        <v>79</v>
      </c>
      <c r="B11" s="14">
        <f>SUM(B8:B10)</f>
        <v>99137.8</v>
      </c>
      <c r="C11" s="5"/>
      <c r="D11" s="6"/>
      <c r="E11" s="6"/>
    </row>
    <row r="12" spans="1:5" ht="30" x14ac:dyDescent="0.25">
      <c r="A12" s="5"/>
      <c r="B12" s="5"/>
      <c r="C12" s="5"/>
      <c r="D12" s="7" t="s">
        <v>80</v>
      </c>
      <c r="E12" s="6"/>
    </row>
    <row r="13" spans="1:5" x14ac:dyDescent="0.25">
      <c r="A13" s="7" t="s">
        <v>81</v>
      </c>
      <c r="B13" s="6"/>
      <c r="C13" s="5"/>
      <c r="D13" s="8" t="s">
        <v>82</v>
      </c>
      <c r="E13" s="19">
        <v>0</v>
      </c>
    </row>
    <row r="14" spans="1:5" ht="15.75" thickBot="1" x14ac:dyDescent="0.3">
      <c r="A14" s="8" t="s">
        <v>83</v>
      </c>
      <c r="B14" s="10">
        <v>0</v>
      </c>
      <c r="C14" s="5"/>
      <c r="D14" s="8" t="s">
        <v>84</v>
      </c>
      <c r="E14" s="10">
        <v>4200</v>
      </c>
    </row>
    <row r="15" spans="1:5" ht="15.75" thickBot="1" x14ac:dyDescent="0.3">
      <c r="A15" s="8" t="s">
        <v>17</v>
      </c>
      <c r="B15" s="10">
        <v>0</v>
      </c>
      <c r="C15" s="5"/>
      <c r="D15" s="8" t="s">
        <v>85</v>
      </c>
      <c r="E15" s="14">
        <v>4200</v>
      </c>
    </row>
    <row r="16" spans="1:5" ht="15.75" thickBot="1" x14ac:dyDescent="0.3">
      <c r="A16" s="8" t="s">
        <v>86</v>
      </c>
      <c r="B16" s="14">
        <v>0</v>
      </c>
      <c r="C16" s="5"/>
      <c r="D16" s="6"/>
      <c r="E16" s="6"/>
    </row>
    <row r="17" spans="1:5" ht="30" x14ac:dyDescent="0.25">
      <c r="A17" s="5"/>
      <c r="B17" s="5"/>
      <c r="C17" s="5"/>
      <c r="D17" s="7" t="s">
        <v>87</v>
      </c>
      <c r="E17" s="6"/>
    </row>
    <row r="18" spans="1:5" x14ac:dyDescent="0.25">
      <c r="A18" s="7" t="s">
        <v>88</v>
      </c>
      <c r="B18" s="6"/>
      <c r="C18" s="5"/>
      <c r="D18" s="8" t="s">
        <v>89</v>
      </c>
      <c r="E18" s="19">
        <v>0</v>
      </c>
    </row>
    <row r="19" spans="1:5" ht="29.25" thickBot="1" x14ac:dyDescent="0.3">
      <c r="A19" s="8" t="s">
        <v>90</v>
      </c>
      <c r="B19" s="10">
        <v>2978</v>
      </c>
      <c r="C19" s="5"/>
      <c r="D19" s="8" t="s">
        <v>91</v>
      </c>
      <c r="E19" s="19">
        <v>0</v>
      </c>
    </row>
    <row r="20" spans="1:5" ht="29.25" thickBot="1" x14ac:dyDescent="0.3">
      <c r="A20" s="8" t="s">
        <v>92</v>
      </c>
      <c r="B20" s="10">
        <v>347823.71</v>
      </c>
      <c r="C20" s="5"/>
      <c r="D20" s="8" t="s">
        <v>93</v>
      </c>
      <c r="E20" s="21">
        <v>0</v>
      </c>
    </row>
    <row r="21" spans="1:5" ht="15.75" thickBot="1" x14ac:dyDescent="0.3">
      <c r="A21" s="8" t="s">
        <v>94</v>
      </c>
      <c r="B21" s="14">
        <f>B19+B20</f>
        <v>350801.71</v>
      </c>
      <c r="C21" s="5"/>
      <c r="D21" s="5"/>
      <c r="E21" s="5"/>
    </row>
    <row r="22" spans="1:5" x14ac:dyDescent="0.25">
      <c r="A22" s="6"/>
      <c r="B22" s="6"/>
      <c r="C22" s="5"/>
      <c r="D22" s="5"/>
      <c r="E22" s="5"/>
    </row>
    <row r="23" spans="1:5" x14ac:dyDescent="0.25">
      <c r="A23" s="8" t="s">
        <v>95</v>
      </c>
      <c r="B23" s="10">
        <f>B11+B16+B21</f>
        <v>449939.51</v>
      </c>
      <c r="C23" s="5"/>
      <c r="D23" s="8" t="s">
        <v>96</v>
      </c>
      <c r="E23" s="10">
        <f>E10+E15</f>
        <v>449939.56999999995</v>
      </c>
    </row>
    <row r="24" spans="1:5" ht="18.75" x14ac:dyDescent="0.25">
      <c r="A24" s="2"/>
    </row>
    <row r="25" spans="1:5" ht="18.75" x14ac:dyDescent="0.25">
      <c r="A25" s="2"/>
    </row>
    <row r="26" spans="1:5" ht="15.75" x14ac:dyDescent="0.25">
      <c r="A26" s="37" t="s">
        <v>112</v>
      </c>
    </row>
    <row r="27" spans="1:5" ht="15.75" x14ac:dyDescent="0.25">
      <c r="A27" s="1"/>
    </row>
    <row r="28" spans="1:5" ht="15.75" x14ac:dyDescent="0.25">
      <c r="A28" s="1"/>
    </row>
    <row r="29" spans="1:5" ht="15.75" x14ac:dyDescent="0.25">
      <c r="A29" s="1" t="s">
        <v>97</v>
      </c>
    </row>
    <row r="30" spans="1:5" ht="15.75" x14ac:dyDescent="0.25">
      <c r="A30" s="1" t="s">
        <v>98</v>
      </c>
    </row>
    <row r="31" spans="1:5" ht="15.75" x14ac:dyDescent="0.25">
      <c r="A31" s="1"/>
    </row>
    <row r="32" spans="1:5" ht="15.75" x14ac:dyDescent="0.25">
      <c r="A32" s="1"/>
    </row>
    <row r="33" spans="1:4" ht="15.75" x14ac:dyDescent="0.25">
      <c r="A33" s="1" t="s">
        <v>99</v>
      </c>
    </row>
    <row r="34" spans="1:4" ht="15.75" x14ac:dyDescent="0.25">
      <c r="A34" s="1" t="s">
        <v>100</v>
      </c>
    </row>
    <row r="35" spans="1:4" ht="15.75" x14ac:dyDescent="0.25">
      <c r="A35" s="1"/>
    </row>
    <row r="36" spans="1:4" ht="15.75" x14ac:dyDescent="0.25">
      <c r="A36" s="1"/>
    </row>
    <row r="37" spans="1:4" ht="15.75" x14ac:dyDescent="0.25">
      <c r="A37" s="37" t="s">
        <v>112</v>
      </c>
    </row>
    <row r="38" spans="1:4" ht="15.75" x14ac:dyDescent="0.25">
      <c r="A38" s="1"/>
    </row>
    <row r="39" spans="1:4" ht="15.75" x14ac:dyDescent="0.25">
      <c r="A39" s="1"/>
    </row>
    <row r="40" spans="1:4" ht="15.75" x14ac:dyDescent="0.25">
      <c r="A40" s="1" t="s">
        <v>101</v>
      </c>
      <c r="D40" s="1" t="s">
        <v>102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26" sqref="A26"/>
    </sheetView>
  </sheetViews>
  <sheetFormatPr defaultRowHeight="15" x14ac:dyDescent="0.25"/>
  <cols>
    <col min="1" max="1" width="119" customWidth="1"/>
  </cols>
  <sheetData>
    <row r="1" spans="1:1" ht="22.5" x14ac:dyDescent="0.25">
      <c r="A1" s="24" t="s">
        <v>1</v>
      </c>
    </row>
    <row r="2" spans="1:1" ht="15.75" x14ac:dyDescent="0.25">
      <c r="A2" s="1"/>
    </row>
    <row r="3" spans="1:1" ht="15.75" x14ac:dyDescent="0.25">
      <c r="A3" s="1"/>
    </row>
    <row r="4" spans="1:1" ht="15.75" x14ac:dyDescent="0.25">
      <c r="A4" s="1"/>
    </row>
    <row r="5" spans="1:1" ht="18.75" x14ac:dyDescent="0.25">
      <c r="A5" s="2"/>
    </row>
    <row r="6" spans="1:1" ht="18.75" x14ac:dyDescent="0.25">
      <c r="A6" s="2"/>
    </row>
    <row r="7" spans="1:1" ht="18.75" x14ac:dyDescent="0.25">
      <c r="A7" s="25"/>
    </row>
    <row r="8" spans="1:1" ht="18.75" x14ac:dyDescent="0.25">
      <c r="A8" s="25"/>
    </row>
    <row r="9" spans="1:1" ht="20.25" x14ac:dyDescent="0.25">
      <c r="A9" s="26" t="s">
        <v>103</v>
      </c>
    </row>
    <row r="10" spans="1:1" ht="20.25" x14ac:dyDescent="0.25">
      <c r="A10" s="26"/>
    </row>
    <row r="11" spans="1:1" ht="20.25" x14ac:dyDescent="0.25">
      <c r="A11" s="26"/>
    </row>
    <row r="12" spans="1:1" ht="20.25" x14ac:dyDescent="0.25">
      <c r="A12" s="27"/>
    </row>
    <row r="13" spans="1:1" ht="20.25" x14ac:dyDescent="0.25">
      <c r="A13" s="26" t="s">
        <v>109</v>
      </c>
    </row>
    <row r="14" spans="1:1" ht="20.25" x14ac:dyDescent="0.25">
      <c r="A14" s="27"/>
    </row>
    <row r="15" spans="1:1" ht="20.25" x14ac:dyDescent="0.25">
      <c r="A15" s="27"/>
    </row>
    <row r="16" spans="1:1" ht="20.25" x14ac:dyDescent="0.25">
      <c r="A16" s="27"/>
    </row>
    <row r="17" spans="1:1" ht="20.25" x14ac:dyDescent="0.25">
      <c r="A17" s="26" t="s">
        <v>104</v>
      </c>
    </row>
    <row r="18" spans="1:1" ht="20.25" x14ac:dyDescent="0.25">
      <c r="A18" s="26"/>
    </row>
    <row r="19" spans="1:1" ht="20.25" x14ac:dyDescent="0.25">
      <c r="A19" s="26"/>
    </row>
    <row r="20" spans="1:1" ht="20.25" x14ac:dyDescent="0.25">
      <c r="A20" s="26"/>
    </row>
    <row r="21" spans="1:1" ht="20.25" x14ac:dyDescent="0.25">
      <c r="A21" s="26" t="s">
        <v>105</v>
      </c>
    </row>
    <row r="22" spans="1:1" ht="20.25" x14ac:dyDescent="0.25">
      <c r="A22" s="26"/>
    </row>
    <row r="23" spans="1:1" ht="20.25" x14ac:dyDescent="0.25">
      <c r="A23" s="26"/>
    </row>
    <row r="24" spans="1:1" ht="20.25" x14ac:dyDescent="0.25">
      <c r="A24" s="26"/>
    </row>
    <row r="25" spans="1:1" ht="20.25" x14ac:dyDescent="0.25">
      <c r="A25" s="26" t="s">
        <v>110</v>
      </c>
    </row>
    <row r="26" spans="1:1" ht="20.25" x14ac:dyDescent="0.25">
      <c r="A26" s="28"/>
    </row>
    <row r="27" spans="1:1" ht="18.75" x14ac:dyDescent="0.25">
      <c r="A27" s="2"/>
    </row>
    <row r="28" spans="1:1" ht="18.75" x14ac:dyDescent="0.25">
      <c r="A28" s="2"/>
    </row>
    <row r="29" spans="1:1" ht="18.75" x14ac:dyDescent="0.25">
      <c r="A29" s="2"/>
    </row>
    <row r="30" spans="1:1" ht="18.75" x14ac:dyDescent="0.25">
      <c r="A30" s="2"/>
    </row>
    <row r="31" spans="1:1" ht="18.75" x14ac:dyDescent="0.25">
      <c r="A31" s="2"/>
    </row>
    <row r="32" spans="1:1" ht="18.75" x14ac:dyDescent="0.25">
      <c r="A32" s="2"/>
    </row>
    <row r="33" spans="1:1" ht="18.75" x14ac:dyDescent="0.25">
      <c r="A33" s="2"/>
    </row>
    <row r="34" spans="1:1" ht="18.75" x14ac:dyDescent="0.25">
      <c r="A34" s="2"/>
    </row>
    <row r="35" spans="1:1" ht="18.75" x14ac:dyDescent="0.25">
      <c r="A35" s="2"/>
    </row>
    <row r="36" spans="1:1" ht="18.75" x14ac:dyDescent="0.25">
      <c r="A3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Resultatopgørelse</vt:lpstr>
      <vt:lpstr>Balance</vt:lpstr>
      <vt:lpstr>Forside</vt:lpstr>
    </vt:vector>
  </TitlesOfParts>
  <Company>SKAT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Christian Nielsen</dc:creator>
  <cp:lastModifiedBy>bruger</cp:lastModifiedBy>
  <cp:lastPrinted>2014-10-30T12:33:01Z</cp:lastPrinted>
  <dcterms:created xsi:type="dcterms:W3CDTF">2014-10-29T07:12:31Z</dcterms:created>
  <dcterms:modified xsi:type="dcterms:W3CDTF">2016-03-11T11:21:00Z</dcterms:modified>
</cp:coreProperties>
</file>